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9320" windowHeight="9780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</sheets>
  <calcPr calcId="144525"/>
</workbook>
</file>

<file path=xl/calcChain.xml><?xml version="1.0" encoding="utf-8"?>
<calcChain xmlns="http://schemas.openxmlformats.org/spreadsheetml/2006/main">
  <c r="H8" i="4" l="1"/>
  <c r="I8" i="4"/>
  <c r="I7" i="4"/>
  <c r="I6" i="4"/>
  <c r="I5" i="4"/>
  <c r="I4" i="4"/>
  <c r="I3" i="4"/>
  <c r="H7" i="4"/>
  <c r="H6" i="4"/>
  <c r="H5" i="4"/>
  <c r="H4" i="4"/>
  <c r="H3" i="4"/>
  <c r="G8" i="4"/>
  <c r="G7" i="4"/>
  <c r="G6" i="4"/>
  <c r="G5" i="4"/>
  <c r="G4" i="4"/>
  <c r="G3" i="4"/>
  <c r="F8" i="4"/>
  <c r="F7" i="4"/>
  <c r="F6" i="4"/>
  <c r="F5" i="4"/>
  <c r="F4" i="4"/>
  <c r="F3" i="4"/>
  <c r="E8" i="4"/>
  <c r="E7" i="4"/>
  <c r="E6" i="4"/>
  <c r="E5" i="4"/>
  <c r="E4" i="4"/>
  <c r="E3" i="4"/>
  <c r="D8" i="4"/>
  <c r="D7" i="4"/>
  <c r="D6" i="4"/>
  <c r="D5" i="4"/>
  <c r="D4" i="4"/>
  <c r="D3" i="4"/>
  <c r="C8" i="4"/>
  <c r="C7" i="4"/>
  <c r="C6" i="4"/>
  <c r="C5" i="4"/>
  <c r="C4" i="4"/>
  <c r="C3" i="4"/>
  <c r="B8" i="4"/>
  <c r="B7" i="4"/>
  <c r="B6" i="4"/>
  <c r="B5" i="4"/>
  <c r="B4" i="4"/>
  <c r="B3" i="4"/>
  <c r="I2" i="4"/>
  <c r="H2" i="4"/>
  <c r="G2" i="4"/>
  <c r="F2" i="4"/>
  <c r="E2" i="4"/>
  <c r="D2" i="4"/>
  <c r="C2" i="4"/>
  <c r="B2" i="4"/>
</calcChain>
</file>

<file path=xl/sharedStrings.xml><?xml version="1.0" encoding="utf-8"?>
<sst xmlns="http://schemas.openxmlformats.org/spreadsheetml/2006/main" count="63" uniqueCount="7">
  <si>
    <t>LFU</t>
  </si>
  <si>
    <t>FIFO</t>
  </si>
  <si>
    <t>MFU</t>
  </si>
  <si>
    <t>MRU</t>
  </si>
  <si>
    <t>R-LPV</t>
  </si>
  <si>
    <t>LRU</t>
  </si>
  <si>
    <t>Apriori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</si>
</sst>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</a:t>
            </a:r>
            <a:r>
              <a:rPr lang="en-US" baseline="0"/>
              <a:t> Hit / Simulation Time</a:t>
            </a:r>
            <a:endParaRPr lang="en-US"/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Sheet1!$B$2:$I$2</c:f>
              <c:numCache>
                <c:formatCode>General</c:formatCode>
                <c:ptCount val="8"/>
                <c:pt idx="0">
                  <c:v>932</c:v>
                </c:pt>
                <c:pt idx="1">
                  <c:v>1386</c:v>
                </c:pt>
                <c:pt idx="2">
                  <c:v>1722</c:v>
                </c:pt>
                <c:pt idx="3">
                  <c:v>1664</c:v>
                </c:pt>
                <c:pt idx="4">
                  <c:v>1633</c:v>
                </c:pt>
                <c:pt idx="5">
                  <c:v>1742</c:v>
                </c:pt>
                <c:pt idx="6">
                  <c:v>1621</c:v>
                </c:pt>
                <c:pt idx="7">
                  <c:v>1707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Sheet1!$B$3:$I$3</c:f>
              <c:numCache>
                <c:formatCode>General</c:formatCode>
                <c:ptCount val="8"/>
                <c:pt idx="0">
                  <c:v>1119</c:v>
                </c:pt>
                <c:pt idx="1">
                  <c:v>1588</c:v>
                </c:pt>
                <c:pt idx="2">
                  <c:v>1959</c:v>
                </c:pt>
                <c:pt idx="3">
                  <c:v>1959</c:v>
                </c:pt>
                <c:pt idx="4">
                  <c:v>1933</c:v>
                </c:pt>
                <c:pt idx="5">
                  <c:v>2108</c:v>
                </c:pt>
                <c:pt idx="6">
                  <c:v>1958</c:v>
                </c:pt>
                <c:pt idx="7">
                  <c:v>2071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Sheet1!$B$4:$I$4</c:f>
              <c:numCache>
                <c:formatCode>General</c:formatCode>
                <c:ptCount val="8"/>
                <c:pt idx="0">
                  <c:v>898</c:v>
                </c:pt>
                <c:pt idx="1">
                  <c:v>1320</c:v>
                </c:pt>
                <c:pt idx="2">
                  <c:v>1667</c:v>
                </c:pt>
                <c:pt idx="3">
                  <c:v>1585</c:v>
                </c:pt>
                <c:pt idx="4">
                  <c:v>1572</c:v>
                </c:pt>
                <c:pt idx="5">
                  <c:v>1670</c:v>
                </c:pt>
                <c:pt idx="6">
                  <c:v>1532</c:v>
                </c:pt>
                <c:pt idx="7">
                  <c:v>1646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Sheet1!$B$5:$I$5</c:f>
              <c:numCache>
                <c:formatCode>General</c:formatCode>
                <c:ptCount val="8"/>
                <c:pt idx="0">
                  <c:v>1077</c:v>
                </c:pt>
                <c:pt idx="1">
                  <c:v>1508</c:v>
                </c:pt>
                <c:pt idx="2">
                  <c:v>1860</c:v>
                </c:pt>
                <c:pt idx="3">
                  <c:v>1844</c:v>
                </c:pt>
                <c:pt idx="4">
                  <c:v>1793</c:v>
                </c:pt>
                <c:pt idx="5">
                  <c:v>1912</c:v>
                </c:pt>
                <c:pt idx="6">
                  <c:v>1788</c:v>
                </c:pt>
                <c:pt idx="7">
                  <c:v>1860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Sheet1!$B$6:$I$6</c:f>
              <c:numCache>
                <c:formatCode>General</c:formatCode>
                <c:ptCount val="8"/>
                <c:pt idx="0">
                  <c:v>1122</c:v>
                </c:pt>
                <c:pt idx="1">
                  <c:v>1589</c:v>
                </c:pt>
                <c:pt idx="2">
                  <c:v>1965</c:v>
                </c:pt>
                <c:pt idx="3">
                  <c:v>1963</c:v>
                </c:pt>
                <c:pt idx="4">
                  <c:v>1919</c:v>
                </c:pt>
                <c:pt idx="5">
                  <c:v>2087</c:v>
                </c:pt>
                <c:pt idx="6">
                  <c:v>1926</c:v>
                </c:pt>
                <c:pt idx="7">
                  <c:v>2027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Sheet1!$B$7:$I$7</c:f>
              <c:numCache>
                <c:formatCode>General</c:formatCode>
                <c:ptCount val="8"/>
                <c:pt idx="0">
                  <c:v>1263</c:v>
                </c:pt>
                <c:pt idx="1">
                  <c:v>1677</c:v>
                </c:pt>
                <c:pt idx="2">
                  <c:v>1759</c:v>
                </c:pt>
                <c:pt idx="3">
                  <c:v>1978</c:v>
                </c:pt>
                <c:pt idx="4">
                  <c:v>2019</c:v>
                </c:pt>
                <c:pt idx="5">
                  <c:v>1947</c:v>
                </c:pt>
                <c:pt idx="6">
                  <c:v>2089</c:v>
                </c:pt>
                <c:pt idx="7">
                  <c:v>2000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Sheet1!$A$8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Sheet1!$B$1:$I$1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Sheet1!$B$8:$I$8</c:f>
              <c:numCache>
                <c:formatCode>General</c:formatCode>
                <c:ptCount val="8"/>
                <c:pt idx="0">
                  <c:v>1263</c:v>
                </c:pt>
                <c:pt idx="1">
                  <c:v>1677</c:v>
                </c:pt>
                <c:pt idx="2">
                  <c:v>1759</c:v>
                </c:pt>
                <c:pt idx="3">
                  <c:v>1978</c:v>
                </c:pt>
                <c:pt idx="4">
                  <c:v>2019</c:v>
                </c:pt>
                <c:pt idx="5">
                  <c:v>1947</c:v>
                </c:pt>
                <c:pt idx="6">
                  <c:v>2089</c:v>
                </c:pt>
                <c:pt idx="7">
                  <c:v>2000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819456"/>
        <c:axId val="140821248"/>
      </c:lineChart>
      <c:catAx>
        <c:axId val="14081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0821248"/>
        <c:crosses val="autoZero"/>
        <c:auto val="1"/>
        <c:lblAlgn val="ctr"/>
        <c:lblOffset val="100"/>
        <c:noMultiLvlLbl val="0"/>
      </c:catAx>
      <c:valAx>
        <c:axId val="140821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08194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</a:t>
            </a:r>
            <a:r>
              <a:rPr lang="en-US" baseline="0"/>
              <a:t> Ratio vs. Time</a:t>
            </a:r>
            <a:endParaRPr lang="en-US"/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Sheet2!$A$2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Sheet2!$B$2:$I$2</c:f>
              <c:numCache>
                <c:formatCode>General</c:formatCode>
                <c:ptCount val="8"/>
                <c:pt idx="0">
                  <c:v>0.84815200000000002</c:v>
                </c:pt>
                <c:pt idx="1">
                  <c:v>0.77481699999999998</c:v>
                </c:pt>
                <c:pt idx="2">
                  <c:v>0.73047300000000004</c:v>
                </c:pt>
                <c:pt idx="3">
                  <c:v>0.73749600000000004</c:v>
                </c:pt>
                <c:pt idx="4">
                  <c:v>0.74443700000000002</c:v>
                </c:pt>
                <c:pt idx="5">
                  <c:v>0.73231900000000005</c:v>
                </c:pt>
                <c:pt idx="6">
                  <c:v>0.74351299999999998</c:v>
                </c:pt>
                <c:pt idx="7">
                  <c:v>0.73802900000000005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Sheet2!$A$3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Sheet2!$B$3:$I$3</c:f>
              <c:numCache>
                <c:formatCode>General</c:formatCode>
                <c:ptCount val="8"/>
                <c:pt idx="0">
                  <c:v>0.82046399999999997</c:v>
                </c:pt>
                <c:pt idx="1">
                  <c:v>0.74400599999999995</c:v>
                </c:pt>
                <c:pt idx="2">
                  <c:v>0.69423199999999996</c:v>
                </c:pt>
                <c:pt idx="3">
                  <c:v>0.69874000000000003</c:v>
                </c:pt>
                <c:pt idx="4">
                  <c:v>0.69961099999999998</c:v>
                </c:pt>
                <c:pt idx="5">
                  <c:v>0.681948</c:v>
                </c:pt>
                <c:pt idx="6">
                  <c:v>0.69462199999999996</c:v>
                </c:pt>
                <c:pt idx="7">
                  <c:v>0.68793400000000005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Sheet2!$A$4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Sheet2!$B$4:$I$4</c:f>
              <c:numCache>
                <c:formatCode>General</c:formatCode>
                <c:ptCount val="8"/>
                <c:pt idx="0">
                  <c:v>0.85321199999999997</c:v>
                </c:pt>
                <c:pt idx="1">
                  <c:v>0.78451499999999996</c:v>
                </c:pt>
                <c:pt idx="2">
                  <c:v>0.73840300000000003</c:v>
                </c:pt>
                <c:pt idx="3">
                  <c:v>0.74913300000000005</c:v>
                </c:pt>
                <c:pt idx="4">
                  <c:v>0.75361400000000001</c:v>
                </c:pt>
                <c:pt idx="5">
                  <c:v>0.74165099999999995</c:v>
                </c:pt>
                <c:pt idx="6">
                  <c:v>0.75563000000000002</c:v>
                </c:pt>
                <c:pt idx="7">
                  <c:v>0.74638000000000004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Sheet2!$A$5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Sheet2!$B$5:$I$5</c:f>
              <c:numCache>
                <c:formatCode>General</c:formatCode>
                <c:ptCount val="8"/>
                <c:pt idx="0">
                  <c:v>0.82668600000000003</c:v>
                </c:pt>
                <c:pt idx="1">
                  <c:v>0.75605</c:v>
                </c:pt>
                <c:pt idx="2">
                  <c:v>0.708843</c:v>
                </c:pt>
                <c:pt idx="3">
                  <c:v>0.71384300000000001</c:v>
                </c:pt>
                <c:pt idx="4">
                  <c:v>0.71956799999999999</c:v>
                </c:pt>
                <c:pt idx="5">
                  <c:v>0.71021100000000004</c:v>
                </c:pt>
                <c:pt idx="6">
                  <c:v>0.71828800000000004</c:v>
                </c:pt>
                <c:pt idx="7">
                  <c:v>0.71631500000000004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Sheet2!$A$6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Sheet2!$B$6:$I$6</c:f>
              <c:numCache>
                <c:formatCode>General</c:formatCode>
                <c:ptCount val="8"/>
                <c:pt idx="0">
                  <c:v>0.81985300000000005</c:v>
                </c:pt>
                <c:pt idx="1">
                  <c:v>0.74404800000000004</c:v>
                </c:pt>
                <c:pt idx="2">
                  <c:v>0.69328100000000004</c:v>
                </c:pt>
                <c:pt idx="3">
                  <c:v>0.69838599999999995</c:v>
                </c:pt>
                <c:pt idx="4">
                  <c:v>0.70149499999999998</c:v>
                </c:pt>
                <c:pt idx="5">
                  <c:v>0.68521900000000002</c:v>
                </c:pt>
                <c:pt idx="6">
                  <c:v>0.69909399999999999</c:v>
                </c:pt>
                <c:pt idx="7">
                  <c:v>0.69311100000000003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Sheet2!$A$7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Sheet2!$B$7:$I$7</c:f>
              <c:numCache>
                <c:formatCode>General</c:formatCode>
                <c:ptCount val="8"/>
                <c:pt idx="0">
                  <c:v>0.80184800000000001</c:v>
                </c:pt>
                <c:pt idx="1">
                  <c:v>0.73814000000000002</c:v>
                </c:pt>
                <c:pt idx="2">
                  <c:v>0.72680699999999998</c:v>
                </c:pt>
                <c:pt idx="3">
                  <c:v>0.69809299999999996</c:v>
                </c:pt>
                <c:pt idx="4">
                  <c:v>0.69314900000000002</c:v>
                </c:pt>
                <c:pt idx="5">
                  <c:v>0.70078399999999996</c:v>
                </c:pt>
                <c:pt idx="6">
                  <c:v>0.68439300000000003</c:v>
                </c:pt>
                <c:pt idx="7">
                  <c:v>0.69552599999999998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Sheet2!$A$8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Sheet2!$B$1:$I$1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Sheet2!$B$8:$I$8</c:f>
              <c:numCache>
                <c:formatCode>General</c:formatCode>
                <c:ptCount val="8"/>
                <c:pt idx="0">
                  <c:v>0.80184800000000001</c:v>
                </c:pt>
                <c:pt idx="1">
                  <c:v>0.73814000000000002</c:v>
                </c:pt>
                <c:pt idx="2">
                  <c:v>0.72680699999999998</c:v>
                </c:pt>
                <c:pt idx="3">
                  <c:v>0.69809299999999996</c:v>
                </c:pt>
                <c:pt idx="4">
                  <c:v>0.69314900000000002</c:v>
                </c:pt>
                <c:pt idx="5">
                  <c:v>0.70078399999999996</c:v>
                </c:pt>
                <c:pt idx="6">
                  <c:v>0.68439300000000003</c:v>
                </c:pt>
                <c:pt idx="7">
                  <c:v>0.69552599999999998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223808"/>
        <c:axId val="141225344"/>
      </c:lineChart>
      <c:catAx>
        <c:axId val="14122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225344"/>
        <c:crosses val="autoZero"/>
        <c:auto val="1"/>
        <c:lblAlgn val="ctr"/>
        <c:lblOffset val="100"/>
        <c:noMultiLvlLbl val="0"/>
      </c:catAx>
      <c:valAx>
        <c:axId val="141225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2238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Miss / Simulation</a:t>
            </a:r>
            <a:r>
              <a:rPr lang="en-US" baseline="0"/>
              <a:t> Time</a:t>
            </a:r>
            <a:endParaRPr lang="en-US"/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Sheet3!$A$2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Sheet3!$B$2:$I$2</c:f>
              <c:numCache>
                <c:formatCode>General</c:formatCode>
                <c:ptCount val="8"/>
                <c:pt idx="0">
                  <c:v>5256</c:v>
                </c:pt>
                <c:pt idx="1">
                  <c:v>4769</c:v>
                </c:pt>
                <c:pt idx="2">
                  <c:v>4648</c:v>
                </c:pt>
                <c:pt idx="3">
                  <c:v>4689</c:v>
                </c:pt>
                <c:pt idx="4">
                  <c:v>4751</c:v>
                </c:pt>
                <c:pt idx="5">
                  <c:v>4763</c:v>
                </c:pt>
                <c:pt idx="6">
                  <c:v>4699</c:v>
                </c:pt>
                <c:pt idx="7">
                  <c:v>4809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Sheet3!$A$3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Sheet3!$B$3:$I$3</c:f>
              <c:numCache>
                <c:formatCode>General</c:formatCode>
                <c:ptCount val="8"/>
                <c:pt idx="0">
                  <c:v>5132</c:v>
                </c:pt>
                <c:pt idx="1">
                  <c:v>4624</c:v>
                </c:pt>
                <c:pt idx="2">
                  <c:v>4441</c:v>
                </c:pt>
                <c:pt idx="3">
                  <c:v>4546</c:v>
                </c:pt>
                <c:pt idx="4">
                  <c:v>4495</c:v>
                </c:pt>
                <c:pt idx="5">
                  <c:v>4522</c:v>
                </c:pt>
                <c:pt idx="6">
                  <c:v>4456</c:v>
                </c:pt>
                <c:pt idx="7">
                  <c:v>4561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Sheet3!$A$4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Sheet3!$B$4:$I$4</c:f>
              <c:numCache>
                <c:formatCode>General</c:formatCode>
                <c:ptCount val="8"/>
                <c:pt idx="0">
                  <c:v>5272</c:v>
                </c:pt>
                <c:pt idx="1">
                  <c:v>4813</c:v>
                </c:pt>
                <c:pt idx="2">
                  <c:v>4680</c:v>
                </c:pt>
                <c:pt idx="3">
                  <c:v>4754</c:v>
                </c:pt>
                <c:pt idx="4">
                  <c:v>4796</c:v>
                </c:pt>
                <c:pt idx="5">
                  <c:v>4797</c:v>
                </c:pt>
                <c:pt idx="6">
                  <c:v>4731</c:v>
                </c:pt>
                <c:pt idx="7">
                  <c:v>4853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Sheet3!$A$5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Sheet3!$B$5:$I$5</c:f>
              <c:numCache>
                <c:formatCode>General</c:formatCode>
                <c:ptCount val="8"/>
                <c:pt idx="0">
                  <c:v>5161</c:v>
                </c:pt>
                <c:pt idx="1">
                  <c:v>4686</c:v>
                </c:pt>
                <c:pt idx="2">
                  <c:v>4521</c:v>
                </c:pt>
                <c:pt idx="3">
                  <c:v>4605</c:v>
                </c:pt>
                <c:pt idx="4">
                  <c:v>4593</c:v>
                </c:pt>
                <c:pt idx="5">
                  <c:v>4681</c:v>
                </c:pt>
                <c:pt idx="6">
                  <c:v>4564</c:v>
                </c:pt>
                <c:pt idx="7">
                  <c:v>4689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Sheet3!$A$6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Sheet3!$B$6:$I$6</c:f>
              <c:numCache>
                <c:formatCode>General</c:formatCode>
                <c:ptCount val="8"/>
                <c:pt idx="0">
                  <c:v>5129</c:v>
                </c:pt>
                <c:pt idx="1">
                  <c:v>4625</c:v>
                </c:pt>
                <c:pt idx="2">
                  <c:v>4437</c:v>
                </c:pt>
                <c:pt idx="3">
                  <c:v>4543</c:v>
                </c:pt>
                <c:pt idx="4">
                  <c:v>4505</c:v>
                </c:pt>
                <c:pt idx="5">
                  <c:v>4543</c:v>
                </c:pt>
                <c:pt idx="6">
                  <c:v>4477</c:v>
                </c:pt>
                <c:pt idx="7">
                  <c:v>4578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Sheet3!$A$7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Sheet3!$B$7:$I$7</c:f>
              <c:numCache>
                <c:formatCode>General</c:formatCode>
                <c:ptCount val="8"/>
                <c:pt idx="0">
                  <c:v>5119</c:v>
                </c:pt>
                <c:pt idx="1">
                  <c:v>4730</c:v>
                </c:pt>
                <c:pt idx="2">
                  <c:v>4677</c:v>
                </c:pt>
                <c:pt idx="3">
                  <c:v>4576</c:v>
                </c:pt>
                <c:pt idx="4">
                  <c:v>4563</c:v>
                </c:pt>
                <c:pt idx="5">
                  <c:v>4560</c:v>
                </c:pt>
                <c:pt idx="6">
                  <c:v>4530</c:v>
                </c:pt>
                <c:pt idx="7">
                  <c:v>4571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Sheet3!$A$8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Sheet3!$B$1:$I$1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Sheet3!$B$8:$I$8</c:f>
              <c:numCache>
                <c:formatCode>General</c:formatCode>
                <c:ptCount val="8"/>
                <c:pt idx="0">
                  <c:v>5119</c:v>
                </c:pt>
                <c:pt idx="1">
                  <c:v>4730</c:v>
                </c:pt>
                <c:pt idx="2">
                  <c:v>4677</c:v>
                </c:pt>
                <c:pt idx="3">
                  <c:v>4576</c:v>
                </c:pt>
                <c:pt idx="4">
                  <c:v>4563</c:v>
                </c:pt>
                <c:pt idx="5">
                  <c:v>4560</c:v>
                </c:pt>
                <c:pt idx="6">
                  <c:v>4530</c:v>
                </c:pt>
                <c:pt idx="7">
                  <c:v>4571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603584"/>
        <c:axId val="141605120"/>
      </c:lineChart>
      <c:catAx>
        <c:axId val="141603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605120"/>
        <c:crosses val="autoZero"/>
        <c:auto val="1"/>
        <c:lblAlgn val="ctr"/>
        <c:lblOffset val="100"/>
        <c:noMultiLvlLbl val="0"/>
      </c:catAx>
      <c:valAx>
        <c:axId val="1416051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603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Hit</a:t>
            </a:r>
            <a:r>
              <a:rPr lang="en-US" baseline="0"/>
              <a:t> Ratio vs. Time</a:t>
            </a:r>
            <a:endParaRPr lang="en-US"/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Sheet4!$A$2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Sheet4!$B$2:$I$2</c:f>
              <c:numCache>
                <c:formatCode>General</c:formatCode>
                <c:ptCount val="8"/>
                <c:pt idx="0">
                  <c:v>0.15184799999999998</c:v>
                </c:pt>
                <c:pt idx="1">
                  <c:v>0.22518300000000002</c:v>
                </c:pt>
                <c:pt idx="2">
                  <c:v>0.26952699999999996</c:v>
                </c:pt>
                <c:pt idx="3">
                  <c:v>0.26250399999999996</c:v>
                </c:pt>
                <c:pt idx="4">
                  <c:v>0.25556299999999998</c:v>
                </c:pt>
                <c:pt idx="5">
                  <c:v>0.26768099999999995</c:v>
                </c:pt>
                <c:pt idx="6">
                  <c:v>0.25648700000000002</c:v>
                </c:pt>
                <c:pt idx="7">
                  <c:v>0.26197099999999995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Sheet4!$A$3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Sheet4!$B$3:$I$3</c:f>
              <c:numCache>
                <c:formatCode>General</c:formatCode>
                <c:ptCount val="8"/>
                <c:pt idx="0">
                  <c:v>0.17953600000000003</c:v>
                </c:pt>
                <c:pt idx="1">
                  <c:v>0.25599400000000005</c:v>
                </c:pt>
                <c:pt idx="2">
                  <c:v>0.30576800000000004</c:v>
                </c:pt>
                <c:pt idx="3">
                  <c:v>0.30125999999999997</c:v>
                </c:pt>
                <c:pt idx="4">
                  <c:v>0.30038900000000002</c:v>
                </c:pt>
                <c:pt idx="5">
                  <c:v>0.318052</c:v>
                </c:pt>
                <c:pt idx="6">
                  <c:v>0.30537800000000004</c:v>
                </c:pt>
                <c:pt idx="7">
                  <c:v>0.31206599999999995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Sheet4!$A$4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Sheet4!$B$4:$I$4</c:f>
              <c:numCache>
                <c:formatCode>General</c:formatCode>
                <c:ptCount val="8"/>
                <c:pt idx="0">
                  <c:v>0.14678800000000003</c:v>
                </c:pt>
                <c:pt idx="1">
                  <c:v>0.21548500000000004</c:v>
                </c:pt>
                <c:pt idx="2">
                  <c:v>0.26159699999999997</c:v>
                </c:pt>
                <c:pt idx="3">
                  <c:v>0.25086699999999995</c:v>
                </c:pt>
                <c:pt idx="4">
                  <c:v>0.24638599999999999</c:v>
                </c:pt>
                <c:pt idx="5">
                  <c:v>0.25834900000000005</c:v>
                </c:pt>
                <c:pt idx="6">
                  <c:v>0.24436999999999998</c:v>
                </c:pt>
                <c:pt idx="7">
                  <c:v>0.25361999999999996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Sheet4!$A$5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Sheet4!$B$5:$I$5</c:f>
              <c:numCache>
                <c:formatCode>General</c:formatCode>
                <c:ptCount val="8"/>
                <c:pt idx="0">
                  <c:v>0.17331399999999997</c:v>
                </c:pt>
                <c:pt idx="1">
                  <c:v>0.24395</c:v>
                </c:pt>
                <c:pt idx="2">
                  <c:v>0.291157</c:v>
                </c:pt>
                <c:pt idx="3">
                  <c:v>0.28615699999999999</c:v>
                </c:pt>
                <c:pt idx="4">
                  <c:v>0.28043200000000001</c:v>
                </c:pt>
                <c:pt idx="5">
                  <c:v>0.28978899999999996</c:v>
                </c:pt>
                <c:pt idx="6">
                  <c:v>0.28171199999999996</c:v>
                </c:pt>
                <c:pt idx="7">
                  <c:v>0.28368499999999996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Sheet4!$A$6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Sheet4!$B$6:$I$6</c:f>
              <c:numCache>
                <c:formatCode>General</c:formatCode>
                <c:ptCount val="8"/>
                <c:pt idx="0">
                  <c:v>0.18014699999999995</c:v>
                </c:pt>
                <c:pt idx="1">
                  <c:v>0.25595199999999996</c:v>
                </c:pt>
                <c:pt idx="2">
                  <c:v>0.30671899999999996</c:v>
                </c:pt>
                <c:pt idx="3">
                  <c:v>0.30161400000000005</c:v>
                </c:pt>
                <c:pt idx="4">
                  <c:v>0.29850500000000002</c:v>
                </c:pt>
                <c:pt idx="5">
                  <c:v>0.31478099999999998</c:v>
                </c:pt>
                <c:pt idx="6">
                  <c:v>0.30090600000000001</c:v>
                </c:pt>
                <c:pt idx="7">
                  <c:v>0.30688899999999997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Sheet4!$A$7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Sheet4!$B$7:$I$7</c:f>
              <c:numCache>
                <c:formatCode>General</c:formatCode>
                <c:ptCount val="8"/>
                <c:pt idx="0">
                  <c:v>0.19815199999999999</c:v>
                </c:pt>
                <c:pt idx="1">
                  <c:v>0.26185999999999998</c:v>
                </c:pt>
                <c:pt idx="2">
                  <c:v>0.27319300000000002</c:v>
                </c:pt>
                <c:pt idx="3">
                  <c:v>0.30190700000000004</c:v>
                </c:pt>
                <c:pt idx="4">
                  <c:v>0.30685099999999998</c:v>
                </c:pt>
                <c:pt idx="5">
                  <c:v>0.29921600000000004</c:v>
                </c:pt>
                <c:pt idx="6">
                  <c:v>0.31560699999999997</c:v>
                </c:pt>
                <c:pt idx="7">
                  <c:v>0.30447400000000002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Sheet4!$A$8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Sheet4!$B$1:$I$1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Sheet4!$B$8:$I$8</c:f>
              <c:numCache>
                <c:formatCode>General</c:formatCode>
                <c:ptCount val="8"/>
                <c:pt idx="0">
                  <c:v>0.19815199999999999</c:v>
                </c:pt>
                <c:pt idx="1">
                  <c:v>0.26185999999999998</c:v>
                </c:pt>
                <c:pt idx="2">
                  <c:v>0.27319300000000002</c:v>
                </c:pt>
                <c:pt idx="3">
                  <c:v>0.30190700000000004</c:v>
                </c:pt>
                <c:pt idx="4">
                  <c:v>0.30685099999999998</c:v>
                </c:pt>
                <c:pt idx="5">
                  <c:v>0.29921600000000004</c:v>
                </c:pt>
                <c:pt idx="6">
                  <c:v>0.31560699999999997</c:v>
                </c:pt>
                <c:pt idx="7">
                  <c:v>0.30447400000000002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17856"/>
        <c:axId val="141440128"/>
      </c:lineChart>
      <c:catAx>
        <c:axId val="1414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440128"/>
        <c:crosses val="autoZero"/>
        <c:auto val="1"/>
        <c:lblAlgn val="ctr"/>
        <c:lblOffset val="100"/>
        <c:noMultiLvlLbl val="0"/>
      </c:catAx>
      <c:valAx>
        <c:axId val="14144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4178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Hit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Sheet5!$A$2:$A$8</c:f>
              <c:strCache>
                <c:ptCount val="7"/>
                <c:pt idx="0">
                  <c:v>LFU</c:v>
                </c:pt>
                <c:pt idx="1">
                  <c:v>FIFO</c:v>
                </c:pt>
                <c:pt idx="2">
                  <c:v>MFU</c:v>
                </c:pt>
                <c:pt idx="3">
                  <c:v>MRU</c:v>
                </c:pt>
                <c:pt idx="4">
                  <c:v>LRU</c:v>
                </c:pt>
                <c:pt idx="5">
                  <c:v>R-LPV</c:v>
                </c:pt>
                <c:pt idx="6">
                  <c:v>Apriori</c:v>
                </c:pt>
              </c:strCache>
            </c:strRef>
          </c:cat>
          <c:val>
            <c:numRef>
              <c:f>Sheet5!$B$2:$B$8</c:f>
              <c:numCache>
                <c:formatCode>General</c:formatCode>
                <c:ptCount val="7"/>
                <c:pt idx="0">
                  <c:v>4345</c:v>
                </c:pt>
                <c:pt idx="1">
                  <c:v>5184</c:v>
                </c:pt>
                <c:pt idx="2">
                  <c:v>4166</c:v>
                </c:pt>
                <c:pt idx="3">
                  <c:v>4764</c:v>
                </c:pt>
                <c:pt idx="4">
                  <c:v>5091</c:v>
                </c:pt>
                <c:pt idx="5">
                  <c:v>5292</c:v>
                </c:pt>
                <c:pt idx="6">
                  <c:v>5292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465088"/>
        <c:axId val="141466624"/>
      </c:barChart>
      <c:catAx>
        <c:axId val="14146508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466624"/>
        <c:crosses val="autoZero"/>
        <c:auto val="1"/>
        <c:lblAlgn val="ctr"/>
        <c:lblOffset val="100"/>
        <c:noMultiLvlLbl val="0"/>
      </c:catAx>
      <c:valAx>
        <c:axId val="141466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4650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BYTES/QUERY</a:t>
            </a:r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Sheet6!$A$2:$A$8</c:f>
              <c:strCache>
                <c:ptCount val="7"/>
                <c:pt idx="0">
                  <c:v>LFU</c:v>
                </c:pt>
                <c:pt idx="1">
                  <c:v>FIFO</c:v>
                </c:pt>
                <c:pt idx="2">
                  <c:v>MFU</c:v>
                </c:pt>
                <c:pt idx="3">
                  <c:v>MRU</c:v>
                </c:pt>
                <c:pt idx="4">
                  <c:v>LRU</c:v>
                </c:pt>
                <c:pt idx="5">
                  <c:v>R-LPV</c:v>
                </c:pt>
                <c:pt idx="6">
                  <c:v>Apriori</c:v>
                </c:pt>
              </c:strCache>
            </c:strRef>
          </c:cat>
          <c:val>
            <c:numRef>
              <c:f>Sheet6!$B$2:$B$8</c:f>
              <c:numCache>
                <c:formatCode>General</c:formatCode>
                <c:ptCount val="7"/>
                <c:pt idx="0">
                  <c:v>958.85199999999998</c:v>
                </c:pt>
                <c:pt idx="1">
                  <c:v>783.62900000000002</c:v>
                </c:pt>
                <c:pt idx="2">
                  <c:v>987.57299999999998</c:v>
                </c:pt>
                <c:pt idx="3">
                  <c:v>851.89200000000005</c:v>
                </c:pt>
                <c:pt idx="4">
                  <c:v>801.26900000000001</c:v>
                </c:pt>
                <c:pt idx="5">
                  <c:v>773.50800000000004</c:v>
                </c:pt>
                <c:pt idx="6">
                  <c:v>773.50800000000004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23968"/>
        <c:axId val="141529856"/>
      </c:barChart>
      <c:catAx>
        <c:axId val="141523968"/>
        <c:scaling>
          <c:orientation val="minMax"/>
        </c:scaling>
        <c:delete val="0"/>
        <c:axPos val="b"/>
        <c:majorTickMark val="out"/>
        <c:minorTickMark val="none"/>
        <c:tickLblPos val="nextTo"/>
        <c:crossAx val="141529856"/>
        <c:crosses val="autoZero"/>
        <c:auto val="1"/>
        <c:lblAlgn val="ctr"/>
        <c:lblOffset val="100"/>
        <c:noMultiLvlLbl val="0"/>
      </c:catAx>
      <c:valAx>
        <c:axId val="1415298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5239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DATA</a:t>
            </a:r>
            <a:r>
              <a:rPr lang="en-US" baseline="0"/>
              <a:t> DOWNLOAD/QUERY</a:t>
            </a:r>
            <a:endParaRPr lang="en-US"/>
          </a:p>
        </c:rich>
      </c:tx>
      <c:layout/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Sheet7!$A$2:$A$8</c:f>
              <c:strCache>
                <c:ptCount val="7"/>
                <c:pt idx="0">
                  <c:v>LFU</c:v>
                </c:pt>
                <c:pt idx="1">
                  <c:v>FIFO</c:v>
                </c:pt>
                <c:pt idx="2">
                  <c:v>MFU</c:v>
                </c:pt>
                <c:pt idx="3">
                  <c:v>MRU</c:v>
                </c:pt>
                <c:pt idx="4">
                  <c:v>LRU</c:v>
                </c:pt>
                <c:pt idx="5">
                  <c:v>R-LPV</c:v>
                </c:pt>
                <c:pt idx="6">
                  <c:v>Apriori</c:v>
                </c:pt>
              </c:strCache>
            </c:strRef>
          </c:cat>
          <c:val>
            <c:numRef>
              <c:f>Sheet7!$B$2:$B$8</c:f>
              <c:numCache>
                <c:formatCode>General</c:formatCode>
                <c:ptCount val="7"/>
                <c:pt idx="0">
                  <c:v>0.634131</c:v>
                </c:pt>
                <c:pt idx="1">
                  <c:v>0.53589699999999996</c:v>
                </c:pt>
                <c:pt idx="2">
                  <c:v>0.651953</c:v>
                </c:pt>
                <c:pt idx="3">
                  <c:v>0.59165900000000005</c:v>
                </c:pt>
                <c:pt idx="4">
                  <c:v>0.54746399999999995</c:v>
                </c:pt>
                <c:pt idx="5">
                  <c:v>0.52784500000000001</c:v>
                </c:pt>
                <c:pt idx="6">
                  <c:v>0.52784500000000001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828480"/>
        <c:axId val="141830016"/>
      </c:barChart>
      <c:catAx>
        <c:axId val="141828480"/>
        <c:scaling>
          <c:orientation val="minMax"/>
        </c:scaling>
        <c:delete val="0"/>
        <c:axPos val="b"/>
        <c:majorTickMark val="out"/>
        <c:minorTickMark val="none"/>
        <c:tickLblPos val="nextTo"/>
        <c:crossAx val="141830016"/>
        <c:crosses val="autoZero"/>
        <c:auto val="1"/>
        <c:lblAlgn val="ctr"/>
        <c:lblOffset val="100"/>
        <c:noMultiLvlLbl val="0"/>
      </c:catAx>
      <c:valAx>
        <c:axId val="141830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82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Delay</a:t>
            </a:r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Sheet8!$A$2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Sheet8!$B$2:$I$2</c:f>
              <c:numCache>
                <c:formatCode>General</c:formatCode>
                <c:ptCount val="8"/>
                <c:pt idx="0">
                  <c:v>11143.2</c:v>
                </c:pt>
                <c:pt idx="1">
                  <c:v>7940.37</c:v>
                </c:pt>
                <c:pt idx="2">
                  <c:v>8449.0300000000007</c:v>
                </c:pt>
                <c:pt idx="3">
                  <c:v>7419.63</c:v>
                </c:pt>
                <c:pt idx="4">
                  <c:v>7688.1</c:v>
                </c:pt>
                <c:pt idx="5">
                  <c:v>8041.8</c:v>
                </c:pt>
                <c:pt idx="6">
                  <c:v>7328.76</c:v>
                </c:pt>
                <c:pt idx="7">
                  <c:v>7968.81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Sheet8!$A$3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Sheet8!$B$3:$I$3</c:f>
              <c:numCache>
                <c:formatCode>General</c:formatCode>
                <c:ptCount val="8"/>
                <c:pt idx="0">
                  <c:v>10307.700000000001</c:v>
                </c:pt>
                <c:pt idx="1">
                  <c:v>6745.62</c:v>
                </c:pt>
                <c:pt idx="2">
                  <c:v>6097.44</c:v>
                </c:pt>
                <c:pt idx="3">
                  <c:v>6140.46</c:v>
                </c:pt>
                <c:pt idx="4">
                  <c:v>5822.68</c:v>
                </c:pt>
                <c:pt idx="5">
                  <c:v>6189.77</c:v>
                </c:pt>
                <c:pt idx="6">
                  <c:v>5783.83</c:v>
                </c:pt>
                <c:pt idx="7">
                  <c:v>5835.38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Sheet8!$A$4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Sheet8!$B$4:$I$4</c:f>
              <c:numCache>
                <c:formatCode>General</c:formatCode>
                <c:ptCount val="8"/>
                <c:pt idx="0">
                  <c:v>11597.3</c:v>
                </c:pt>
                <c:pt idx="1">
                  <c:v>10122.799999999999</c:v>
                </c:pt>
                <c:pt idx="2">
                  <c:v>8238.2099999999991</c:v>
                </c:pt>
                <c:pt idx="3">
                  <c:v>7748.65</c:v>
                </c:pt>
                <c:pt idx="4">
                  <c:v>8297.27</c:v>
                </c:pt>
                <c:pt idx="5">
                  <c:v>8444.98</c:v>
                </c:pt>
                <c:pt idx="6">
                  <c:v>8612.34</c:v>
                </c:pt>
                <c:pt idx="7">
                  <c:v>8415.1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Sheet8!$A$5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Sheet8!$B$5:$I$5</c:f>
              <c:numCache>
                <c:formatCode>General</c:formatCode>
                <c:ptCount val="8"/>
                <c:pt idx="0">
                  <c:v>10406.4</c:v>
                </c:pt>
                <c:pt idx="1">
                  <c:v>6896.85</c:v>
                </c:pt>
                <c:pt idx="2">
                  <c:v>6517.34</c:v>
                </c:pt>
                <c:pt idx="3">
                  <c:v>6456.85</c:v>
                </c:pt>
                <c:pt idx="4">
                  <c:v>6513.94</c:v>
                </c:pt>
                <c:pt idx="5">
                  <c:v>6831.04</c:v>
                </c:pt>
                <c:pt idx="6">
                  <c:v>6197.99</c:v>
                </c:pt>
                <c:pt idx="7">
                  <c:v>6913.13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Sheet8!$A$6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Sheet8!$B$6:$I$6</c:f>
              <c:numCache>
                <c:formatCode>General</c:formatCode>
                <c:ptCount val="8"/>
                <c:pt idx="0">
                  <c:v>10290.299999999999</c:v>
                </c:pt>
                <c:pt idx="1">
                  <c:v>6742.08</c:v>
                </c:pt>
                <c:pt idx="2">
                  <c:v>6090.01</c:v>
                </c:pt>
                <c:pt idx="3">
                  <c:v>6135.25</c:v>
                </c:pt>
                <c:pt idx="4">
                  <c:v>5894.92</c:v>
                </c:pt>
                <c:pt idx="5">
                  <c:v>6347.43</c:v>
                </c:pt>
                <c:pt idx="6">
                  <c:v>5918.96</c:v>
                </c:pt>
                <c:pt idx="7">
                  <c:v>6228.02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Sheet8!$A$7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Sheet8!$B$7:$I$7</c:f>
              <c:numCache>
                <c:formatCode>General</c:formatCode>
                <c:ptCount val="8"/>
                <c:pt idx="0">
                  <c:v>10344.6</c:v>
                </c:pt>
                <c:pt idx="1">
                  <c:v>7471.23</c:v>
                </c:pt>
                <c:pt idx="2">
                  <c:v>6319.68</c:v>
                </c:pt>
                <c:pt idx="3">
                  <c:v>6435.95</c:v>
                </c:pt>
                <c:pt idx="4">
                  <c:v>5845.09</c:v>
                </c:pt>
                <c:pt idx="5">
                  <c:v>5824.88</c:v>
                </c:pt>
                <c:pt idx="6">
                  <c:v>5951.26</c:v>
                </c:pt>
                <c:pt idx="7">
                  <c:v>5716.22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Sheet8!$A$8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Sheet8!$B$1:$I$1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Sheet8!$B$8:$I$8</c:f>
              <c:numCache>
                <c:formatCode>General</c:formatCode>
                <c:ptCount val="8"/>
                <c:pt idx="0">
                  <c:v>10344.6</c:v>
                </c:pt>
                <c:pt idx="1">
                  <c:v>7471.23</c:v>
                </c:pt>
                <c:pt idx="2">
                  <c:v>6319.68</c:v>
                </c:pt>
                <c:pt idx="3">
                  <c:v>6435.95</c:v>
                </c:pt>
                <c:pt idx="4">
                  <c:v>5845.09</c:v>
                </c:pt>
                <c:pt idx="5">
                  <c:v>5824.88</c:v>
                </c:pt>
                <c:pt idx="6">
                  <c:v>5951.26</c:v>
                </c:pt>
                <c:pt idx="7">
                  <c:v>5716.22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08608"/>
        <c:axId val="141922688"/>
      </c:lineChart>
      <c:catAx>
        <c:axId val="1419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922688"/>
        <c:crosses val="autoZero"/>
        <c:auto val="1"/>
        <c:lblAlgn val="ctr"/>
        <c:lblOffset val="100"/>
        <c:noMultiLvlLbl val="0"/>
      </c:catAx>
      <c:valAx>
        <c:axId val="1419226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908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Average</a:t>
            </a:r>
            <a:r>
              <a:rPr lang="en-US" baseline="0"/>
              <a:t> Delay vs. Time</a:t>
            </a:r>
            <a:endParaRPr lang="en-US"/>
          </a:p>
        </c:rich>
      </c:tx>
      <c:layout/>
      <c:overlay val="1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Sheet9!$A$2</c:f>
              <c:strCache>
                <c:ptCount val="1"/>
                <c:pt idx="0">
                  <c:v>LFU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Sheet9!$B$2:$I$2</c:f>
              <c:numCache>
                <c:formatCode>General</c:formatCode>
                <c:ptCount val="8"/>
                <c:pt idx="0">
                  <c:v>1.7981499999999999</c:v>
                </c:pt>
                <c:pt idx="1">
                  <c:v>1.2900700000000001</c:v>
                </c:pt>
                <c:pt idx="2">
                  <c:v>1.3278399999999999</c:v>
                </c:pt>
                <c:pt idx="3">
                  <c:v>1.1669799999999999</c:v>
                </c:pt>
                <c:pt idx="4">
                  <c:v>1.20465</c:v>
                </c:pt>
                <c:pt idx="5">
                  <c:v>1.23644</c:v>
                </c:pt>
                <c:pt idx="6">
                  <c:v>1.15961</c:v>
                </c:pt>
                <c:pt idx="7">
                  <c:v>1.22296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Sheet9!$A$3</c:f>
              <c:strCache>
                <c:ptCount val="1"/>
                <c:pt idx="0">
                  <c:v>FIFO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Sheet9!$B$3:$I$3</c:f>
              <c:numCache>
                <c:formatCode>General</c:formatCode>
                <c:ptCount val="8"/>
                <c:pt idx="0">
                  <c:v>1.64791</c:v>
                </c:pt>
                <c:pt idx="1">
                  <c:v>1.08538</c:v>
                </c:pt>
                <c:pt idx="2">
                  <c:v>0.95317200000000002</c:v>
                </c:pt>
                <c:pt idx="3">
                  <c:v>0.94381499999999996</c:v>
                </c:pt>
                <c:pt idx="4">
                  <c:v>0.906254</c:v>
                </c:pt>
                <c:pt idx="5">
                  <c:v>0.93345900000000004</c:v>
                </c:pt>
                <c:pt idx="6">
                  <c:v>0.90161100000000005</c:v>
                </c:pt>
                <c:pt idx="7">
                  <c:v>0.88014800000000004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Sheet9!$A$4</c:f>
              <c:strCache>
                <c:ptCount val="1"/>
                <c:pt idx="0">
                  <c:v>MFU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Sheet9!$B$4:$I$4</c:f>
              <c:numCache>
                <c:formatCode>General</c:formatCode>
                <c:ptCount val="8"/>
                <c:pt idx="0">
                  <c:v>1.8769</c:v>
                </c:pt>
                <c:pt idx="1">
                  <c:v>1.65001</c:v>
                </c:pt>
                <c:pt idx="2">
                  <c:v>1.2998099999999999</c:v>
                </c:pt>
                <c:pt idx="3">
                  <c:v>1.2210300000000001</c:v>
                </c:pt>
                <c:pt idx="4">
                  <c:v>1.3037799999999999</c:v>
                </c:pt>
                <c:pt idx="5">
                  <c:v>1.30565</c:v>
                </c:pt>
                <c:pt idx="6">
                  <c:v>1.3755500000000001</c:v>
                </c:pt>
                <c:pt idx="7">
                  <c:v>1.29423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Sheet9!$A$5</c:f>
              <c:strCache>
                <c:ptCount val="1"/>
                <c:pt idx="0">
                  <c:v>MRU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Sheet9!$B$5:$I$5</c:f>
              <c:numCache>
                <c:formatCode>General</c:formatCode>
                <c:ptCount val="8"/>
                <c:pt idx="0">
                  <c:v>1.66689</c:v>
                </c:pt>
                <c:pt idx="1">
                  <c:v>1.1127499999999999</c:v>
                </c:pt>
                <c:pt idx="2">
                  <c:v>1.0218499999999999</c:v>
                </c:pt>
                <c:pt idx="3">
                  <c:v>1.00091</c:v>
                </c:pt>
                <c:pt idx="4">
                  <c:v>1.02051</c:v>
                </c:pt>
                <c:pt idx="5">
                  <c:v>1.0364199999999999</c:v>
                </c:pt>
                <c:pt idx="6">
                  <c:v>0.97544600000000004</c:v>
                </c:pt>
                <c:pt idx="7">
                  <c:v>1.0560799999999999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Sheet9!$A$6</c:f>
              <c:strCache>
                <c:ptCount val="1"/>
                <c:pt idx="0">
                  <c:v>LRU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Sheet9!$B$6:$I$6</c:f>
              <c:numCache>
                <c:formatCode>General</c:formatCode>
                <c:ptCount val="8"/>
                <c:pt idx="0">
                  <c:v>1.64486</c:v>
                </c:pt>
                <c:pt idx="1">
                  <c:v>1.08463</c:v>
                </c:pt>
                <c:pt idx="2">
                  <c:v>0.95156399999999997</c:v>
                </c:pt>
                <c:pt idx="3">
                  <c:v>0.94315899999999997</c:v>
                </c:pt>
                <c:pt idx="4">
                  <c:v>0.91792600000000002</c:v>
                </c:pt>
                <c:pt idx="5">
                  <c:v>0.95738000000000001</c:v>
                </c:pt>
                <c:pt idx="6">
                  <c:v>0.92425999999999997</c:v>
                </c:pt>
                <c:pt idx="7">
                  <c:v>0.94292500000000001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Sheet9!$A$7</c:f>
              <c:strCache>
                <c:ptCount val="1"/>
                <c:pt idx="0">
                  <c:v>R-LPV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Sheet9!$B$7:$I$7</c:f>
              <c:numCache>
                <c:formatCode>General</c:formatCode>
                <c:ptCount val="8"/>
                <c:pt idx="0">
                  <c:v>1.62039</c:v>
                </c:pt>
                <c:pt idx="1">
                  <c:v>1.1659200000000001</c:v>
                </c:pt>
                <c:pt idx="2">
                  <c:v>0.98207900000000004</c:v>
                </c:pt>
                <c:pt idx="3">
                  <c:v>0.98183799999999999</c:v>
                </c:pt>
                <c:pt idx="4">
                  <c:v>0.88790599999999997</c:v>
                </c:pt>
                <c:pt idx="5">
                  <c:v>0.89517100000000005</c:v>
                </c:pt>
                <c:pt idx="6">
                  <c:v>0.89911700000000006</c:v>
                </c:pt>
                <c:pt idx="7">
                  <c:v>0.869784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Sheet9!$A$8</c:f>
              <c:strCache>
                <c:ptCount val="1"/>
                <c:pt idx="0">
                  <c:v>Apriori</c:v>
                </c:pt>
              </c:strCache>
            </c:strRef>
          </c:tx>
          <c:cat>
            <c:numRef>
              <c:f>Sheet9!$B$1:$I$1</c:f>
              <c:numCache>
                <c:formatCode>General</c:formatCode>
                <c:ptCount val="8"/>
                <c:pt idx="0">
                  <c:v>50000</c:v>
                </c:pt>
                <c:pt idx="1">
                  <c:v>100000</c:v>
                </c:pt>
                <c:pt idx="2">
                  <c:v>150000</c:v>
                </c:pt>
                <c:pt idx="3">
                  <c:v>200000</c:v>
                </c:pt>
                <c:pt idx="4">
                  <c:v>250000</c:v>
                </c:pt>
                <c:pt idx="5">
                  <c:v>300000</c:v>
                </c:pt>
                <c:pt idx="6">
                  <c:v>350000</c:v>
                </c:pt>
                <c:pt idx="7">
                  <c:v>400000</c:v>
                </c:pt>
              </c:numCache>
            </c:numRef>
          </c:cat>
          <c:val>
            <c:numRef>
              <c:f>Sheet9!$B$8:$I$8</c:f>
              <c:numCache>
                <c:formatCode>General</c:formatCode>
                <c:ptCount val="8"/>
                <c:pt idx="0">
                  <c:v>1.62039</c:v>
                </c:pt>
                <c:pt idx="1">
                  <c:v>1.1659200000000001</c:v>
                </c:pt>
                <c:pt idx="2">
                  <c:v>0.98207900000000004</c:v>
                </c:pt>
                <c:pt idx="3">
                  <c:v>0.98183799999999999</c:v>
                </c:pt>
                <c:pt idx="4">
                  <c:v>0.88790599999999997</c:v>
                </c:pt>
                <c:pt idx="5">
                  <c:v>0.89517100000000005</c:v>
                </c:pt>
                <c:pt idx="6">
                  <c:v>0.89911700000000006</c:v>
                </c:pt>
                <c:pt idx="7">
                  <c:v>0.869784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972992"/>
        <c:axId val="141974528"/>
      </c:lineChart>
      <c:catAx>
        <c:axId val="1419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974528"/>
        <c:crosses val="autoZero"/>
        <c:auto val="1"/>
        <c:lblAlgn val="ctr"/>
        <c:lblOffset val="100"/>
        <c:noMultiLvlLbl val="0"/>
      </c:catAx>
      <c:valAx>
        <c:axId val="1419745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97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123825</xdr:colOff>
      <xdr:row>5</xdr:row>
      <xdr:rowOff>38100</xdr:rowOff>
    </xdr:from>
    <xdr:to>
      <xdr:col>18</xdr:col>
      <xdr:colOff>428625</xdr:colOff>
      <xdr:row>19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28575</xdr:rowOff>
    </xdr:from>
    <xdr:to>
      <xdr:col>17</xdr:col>
      <xdr:colOff>38100</xdr:colOff>
      <xdr:row>27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209549</xdr:colOff>
      <xdr:row>9</xdr:row>
      <xdr:rowOff>28574</xdr:rowOff>
    </xdr:from>
    <xdr:to>
      <xdr:col>18</xdr:col>
      <xdr:colOff>47624</xdr:colOff>
      <xdr:row>27</xdr:row>
      <xdr:rowOff>190499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28575</xdr:rowOff>
    </xdr:from>
    <xdr:to>
      <xdr:col>16</xdr:col>
      <xdr:colOff>285750</xdr:colOff>
      <xdr:row>28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1</xdr:row>
      <xdr:rowOff>123825</xdr:rowOff>
    </xdr:from>
    <xdr:to>
      <xdr:col>11</xdr:col>
      <xdr:colOff>304800</xdr:colOff>
      <xdr:row>16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28575</xdr:rowOff>
    </xdr:from>
    <xdr:to>
      <xdr:col>14</xdr:col>
      <xdr:colOff>514350</xdr:colOff>
      <xdr:row>23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28575</xdr:rowOff>
    </xdr:from>
    <xdr:to>
      <xdr:col>14</xdr:col>
      <xdr:colOff>514350</xdr:colOff>
      <xdr:row>23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28575</xdr:rowOff>
    </xdr:from>
    <xdr:to>
      <xdr:col>14</xdr:col>
      <xdr:colOff>514350</xdr:colOff>
      <xdr:row>23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209550</xdr:colOff>
      <xdr:row>9</xdr:row>
      <xdr:rowOff>28574</xdr:rowOff>
    </xdr:from>
    <xdr:to>
      <xdr:col>16</xdr:col>
      <xdr:colOff>228600</xdr:colOff>
      <xdr:row>25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>
      <selection activeCell="G16" sqref="G16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v>932</v>
      </c>
      <c r="C2">
        <v>1386</v>
      </c>
      <c r="D2">
        <v>1722</v>
      </c>
      <c r="E2">
        <v>1664</v>
      </c>
      <c r="F2">
        <v>1633</v>
      </c>
      <c r="G2">
        <v>1742</v>
      </c>
      <c r="H2">
        <v>1621</v>
      </c>
      <c r="I2">
        <v>1707</v>
      </c>
    </row>
    <row r="3" spans="1:9" x14ac:dyDescent="0.25">
      <c r="A3" t="s">
        <v>1</v>
      </c>
      <c r="B3">
        <v>1119</v>
      </c>
      <c r="C3">
        <v>1588</v>
      </c>
      <c r="D3">
        <v>1959</v>
      </c>
      <c r="E3">
        <v>1959</v>
      </c>
      <c r="F3">
        <v>1933</v>
      </c>
      <c r="G3">
        <v>2108</v>
      </c>
      <c r="H3">
        <v>1958</v>
      </c>
      <c r="I3">
        <v>2071</v>
      </c>
    </row>
    <row r="4" spans="1:9" x14ac:dyDescent="0.25">
      <c r="A4" t="s">
        <v>2</v>
      </c>
      <c r="B4">
        <v>898</v>
      </c>
      <c r="C4">
        <v>1320</v>
      </c>
      <c r="D4">
        <v>1667</v>
      </c>
      <c r="E4">
        <v>1585</v>
      </c>
      <c r="F4">
        <v>1572</v>
      </c>
      <c r="G4">
        <v>1670</v>
      </c>
      <c r="H4">
        <v>1532</v>
      </c>
      <c r="I4">
        <v>1646</v>
      </c>
    </row>
    <row r="5" spans="1:9" x14ac:dyDescent="0.25">
      <c r="A5" t="s">
        <v>3</v>
      </c>
      <c r="B5">
        <v>1077</v>
      </c>
      <c r="C5">
        <v>1508</v>
      </c>
      <c r="D5">
        <v>1860</v>
      </c>
      <c r="E5">
        <v>1844</v>
      </c>
      <c r="F5">
        <v>1793</v>
      </c>
      <c r="G5">
        <v>1912</v>
      </c>
      <c r="H5">
        <v>1788</v>
      </c>
      <c r="I5">
        <v>1860</v>
      </c>
    </row>
    <row r="6" spans="1:9" x14ac:dyDescent="0.25">
      <c r="A6" t="s">
        <v>5</v>
      </c>
      <c r="B6">
        <v>1122</v>
      </c>
      <c r="C6">
        <v>1589</v>
      </c>
      <c r="D6">
        <v>1965</v>
      </c>
      <c r="E6">
        <v>1963</v>
      </c>
      <c r="F6">
        <v>1919</v>
      </c>
      <c r="G6">
        <v>2087</v>
      </c>
      <c r="H6">
        <v>1926</v>
      </c>
      <c r="I6">
        <v>2027</v>
      </c>
    </row>
    <row r="7" spans="1:9" x14ac:dyDescent="0.25">
      <c r="A7" t="s">
        <v>4</v>
      </c>
      <c r="B7">
        <v>1263</v>
      </c>
      <c r="C7">
        <v>1677</v>
      </c>
      <c r="D7">
        <v>1759</v>
      </c>
      <c r="E7">
        <v>1978</v>
      </c>
      <c r="F7">
        <v>2019</v>
      </c>
      <c r="G7">
        <v>1947</v>
      </c>
      <c r="H7">
        <v>2089</v>
      </c>
      <c r="I7">
        <v>2000</v>
      </c>
    </row>
    <row r="8" spans="1:9" x14ac:dyDescent="0.25">
      <c r="A8" t="s">
        <v>6</v>
      </c>
      <c r="B8">
        <v>1263</v>
      </c>
      <c r="C8">
        <v>1677</v>
      </c>
      <c r="D8">
        <v>1759</v>
      </c>
      <c r="E8">
        <v>1978</v>
      </c>
      <c r="F8">
        <v>2019</v>
      </c>
      <c r="G8">
        <v>1947</v>
      </c>
      <c r="H8">
        <v>2089</v>
      </c>
      <c r="I8">
        <v>2000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opLeftCell="A4" workbookViewId="0">
      <selection activeCell="H9" sqref="H9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v>0.84815200000000002</v>
      </c>
      <c r="C2">
        <v>0.77481699999999998</v>
      </c>
      <c r="D2">
        <v>0.73047300000000004</v>
      </c>
      <c r="E2">
        <v>0.73749600000000004</v>
      </c>
      <c r="F2">
        <v>0.74443700000000002</v>
      </c>
      <c r="G2">
        <v>0.73231900000000005</v>
      </c>
      <c r="H2">
        <v>0.74351299999999998</v>
      </c>
      <c r="I2">
        <v>0.73802900000000005</v>
      </c>
    </row>
    <row r="3" spans="1:9" x14ac:dyDescent="0.25">
      <c r="A3" t="s">
        <v>1</v>
      </c>
      <c r="B3">
        <v>0.82046399999999997</v>
      </c>
      <c r="C3">
        <v>0.74400599999999995</v>
      </c>
      <c r="D3">
        <v>0.69423199999999996</v>
      </c>
      <c r="E3">
        <v>0.69874000000000003</v>
      </c>
      <c r="F3">
        <v>0.69961099999999998</v>
      </c>
      <c r="G3">
        <v>0.681948</v>
      </c>
      <c r="H3">
        <v>0.69462199999999996</v>
      </c>
      <c r="I3">
        <v>0.68793400000000005</v>
      </c>
    </row>
    <row r="4" spans="1:9" x14ac:dyDescent="0.25">
      <c r="A4" t="s">
        <v>2</v>
      </c>
      <c r="B4">
        <v>0.85321199999999997</v>
      </c>
      <c r="C4">
        <v>0.78451499999999996</v>
      </c>
      <c r="D4">
        <v>0.73840300000000003</v>
      </c>
      <c r="E4">
        <v>0.74913300000000005</v>
      </c>
      <c r="F4">
        <v>0.75361400000000001</v>
      </c>
      <c r="G4">
        <v>0.74165099999999995</v>
      </c>
      <c r="H4">
        <v>0.75563000000000002</v>
      </c>
      <c r="I4">
        <v>0.74638000000000004</v>
      </c>
    </row>
    <row r="5" spans="1:9" x14ac:dyDescent="0.25">
      <c r="A5" t="s">
        <v>3</v>
      </c>
      <c r="B5">
        <v>0.82668600000000003</v>
      </c>
      <c r="C5">
        <v>0.75605</v>
      </c>
      <c r="D5">
        <v>0.708843</v>
      </c>
      <c r="E5">
        <v>0.71384300000000001</v>
      </c>
      <c r="F5">
        <v>0.71956799999999999</v>
      </c>
      <c r="G5">
        <v>0.71021100000000004</v>
      </c>
      <c r="H5">
        <v>0.71828800000000004</v>
      </c>
      <c r="I5">
        <v>0.71631500000000004</v>
      </c>
    </row>
    <row r="6" spans="1:9" x14ac:dyDescent="0.25">
      <c r="A6" t="s">
        <v>5</v>
      </c>
      <c r="B6">
        <v>0.81985300000000005</v>
      </c>
      <c r="C6">
        <v>0.74404800000000004</v>
      </c>
      <c r="D6">
        <v>0.69328100000000004</v>
      </c>
      <c r="E6">
        <v>0.69838599999999995</v>
      </c>
      <c r="F6">
        <v>0.70149499999999998</v>
      </c>
      <c r="G6">
        <v>0.68521900000000002</v>
      </c>
      <c r="H6">
        <v>0.69909399999999999</v>
      </c>
      <c r="I6">
        <v>0.69311100000000003</v>
      </c>
    </row>
    <row r="7" spans="1:9" x14ac:dyDescent="0.25">
      <c r="A7" t="s">
        <v>4</v>
      </c>
      <c r="B7">
        <v>0.80184800000000001</v>
      </c>
      <c r="C7">
        <v>0.73814000000000002</v>
      </c>
      <c r="D7">
        <v>0.72680699999999998</v>
      </c>
      <c r="E7">
        <v>0.69809299999999996</v>
      </c>
      <c r="F7">
        <v>0.69314900000000002</v>
      </c>
      <c r="G7">
        <v>0.70078399999999996</v>
      </c>
      <c r="H7">
        <v>0.68439300000000003</v>
      </c>
      <c r="I7">
        <v>0.69552599999999998</v>
      </c>
    </row>
    <row r="8" spans="1:9" x14ac:dyDescent="0.25">
      <c r="A8" t="s">
        <v>6</v>
      </c>
      <c r="B8">
        <v>0.80184800000000001</v>
      </c>
      <c r="C8">
        <v>0.73814000000000002</v>
      </c>
      <c r="D8">
        <v>0.72680699999999998</v>
      </c>
      <c r="E8">
        <v>0.69809299999999996</v>
      </c>
      <c r="F8">
        <v>0.69314900000000002</v>
      </c>
      <c r="G8">
        <v>0.70078399999999996</v>
      </c>
      <c r="H8">
        <v>0.68439300000000003</v>
      </c>
      <c r="I8">
        <v>0.69552599999999998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A2" sqref="A2:A8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v>5256</v>
      </c>
      <c r="C2">
        <v>4769</v>
      </c>
      <c r="D2">
        <v>4648</v>
      </c>
      <c r="E2">
        <v>4689</v>
      </c>
      <c r="F2">
        <v>4751</v>
      </c>
      <c r="G2">
        <v>4763</v>
      </c>
      <c r="H2">
        <v>4699</v>
      </c>
      <c r="I2">
        <v>4809</v>
      </c>
    </row>
    <row r="3" spans="1:9" x14ac:dyDescent="0.25">
      <c r="A3" t="s">
        <v>1</v>
      </c>
      <c r="B3">
        <v>5132</v>
      </c>
      <c r="C3">
        <v>4624</v>
      </c>
      <c r="D3">
        <v>4441</v>
      </c>
      <c r="E3">
        <v>4546</v>
      </c>
      <c r="F3">
        <v>4495</v>
      </c>
      <c r="G3">
        <v>4522</v>
      </c>
      <c r="H3">
        <v>4456</v>
      </c>
      <c r="I3">
        <v>4561</v>
      </c>
    </row>
    <row r="4" spans="1:9" x14ac:dyDescent="0.25">
      <c r="A4" t="s">
        <v>2</v>
      </c>
      <c r="B4">
        <v>5272</v>
      </c>
      <c r="C4">
        <v>4813</v>
      </c>
      <c r="D4">
        <v>4680</v>
      </c>
      <c r="E4">
        <v>4754</v>
      </c>
      <c r="F4">
        <v>4796</v>
      </c>
      <c r="G4">
        <v>4797</v>
      </c>
      <c r="H4">
        <v>4731</v>
      </c>
      <c r="I4">
        <v>4853</v>
      </c>
    </row>
    <row r="5" spans="1:9" x14ac:dyDescent="0.25">
      <c r="A5" t="s">
        <v>3</v>
      </c>
      <c r="B5">
        <v>5161</v>
      </c>
      <c r="C5">
        <v>4686</v>
      </c>
      <c r="D5">
        <v>4521</v>
      </c>
      <c r="E5">
        <v>4605</v>
      </c>
      <c r="F5">
        <v>4593</v>
      </c>
      <c r="G5">
        <v>4681</v>
      </c>
      <c r="H5">
        <v>4564</v>
      </c>
      <c r="I5">
        <v>4689</v>
      </c>
    </row>
    <row r="6" spans="1:9" x14ac:dyDescent="0.25">
      <c r="A6" t="s">
        <v>5</v>
      </c>
      <c r="B6">
        <v>5129</v>
      </c>
      <c r="C6">
        <v>4625</v>
      </c>
      <c r="D6">
        <v>4437</v>
      </c>
      <c r="E6">
        <v>4543</v>
      </c>
      <c r="F6">
        <v>4505</v>
      </c>
      <c r="G6">
        <v>4543</v>
      </c>
      <c r="H6">
        <v>4477</v>
      </c>
      <c r="I6">
        <v>4578</v>
      </c>
    </row>
    <row r="7" spans="1:9" x14ac:dyDescent="0.25">
      <c r="A7" t="s">
        <v>4</v>
      </c>
      <c r="B7">
        <v>5119</v>
      </c>
      <c r="C7">
        <v>4730</v>
      </c>
      <c r="D7">
        <v>4677</v>
      </c>
      <c r="E7">
        <v>4576</v>
      </c>
      <c r="F7">
        <v>4563</v>
      </c>
      <c r="G7">
        <v>4560</v>
      </c>
      <c r="H7">
        <v>4530</v>
      </c>
      <c r="I7">
        <v>4571</v>
      </c>
    </row>
    <row r="8" spans="1:9" x14ac:dyDescent="0.25">
      <c r="A8" t="s">
        <v>6</v>
      </c>
      <c r="B8">
        <v>5119</v>
      </c>
      <c r="C8">
        <v>4730</v>
      </c>
      <c r="D8">
        <v>4677</v>
      </c>
      <c r="E8">
        <v>4576</v>
      </c>
      <c r="F8">
        <v>4563</v>
      </c>
      <c r="G8">
        <v>4560</v>
      </c>
      <c r="H8">
        <v>4530</v>
      </c>
      <c r="I8">
        <v>4571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activeCell="H9" sqref="H9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f>1-0.848152</f>
        <v>0.15184799999999998</v>
      </c>
      <c r="C2">
        <f>1-0.774817</f>
        <v>0.22518300000000002</v>
      </c>
      <c r="D2">
        <f>1-0.730473</f>
        <v>0.26952699999999996</v>
      </c>
      <c r="E2">
        <f>1-0.737496</f>
        <v>0.26250399999999996</v>
      </c>
      <c r="F2">
        <f>1-0.744437</f>
        <v>0.25556299999999998</v>
      </c>
      <c r="G2">
        <f>1-0.732319</f>
        <v>0.26768099999999995</v>
      </c>
      <c r="H2">
        <f>1-0.743513</f>
        <v>0.25648700000000002</v>
      </c>
      <c r="I2">
        <f>1-0.738029</f>
        <v>0.26197099999999995</v>
      </c>
    </row>
    <row r="3" spans="1:9" x14ac:dyDescent="0.25">
      <c r="A3" t="s">
        <v>1</v>
      </c>
      <c r="B3">
        <f>1-0.820464</f>
        <v>0.17953600000000003</v>
      </c>
      <c r="C3">
        <f>1-0.744006</f>
        <v>0.25599400000000005</v>
      </c>
      <c r="D3">
        <f>1-0.694232</f>
        <v>0.30576800000000004</v>
      </c>
      <c r="E3">
        <f>1-0.69874</f>
        <v>0.30125999999999997</v>
      </c>
      <c r="F3">
        <f>1-0.699611</f>
        <v>0.30038900000000002</v>
      </c>
      <c r="G3">
        <f>1-0.681948</f>
        <v>0.318052</v>
      </c>
      <c r="H3">
        <f>1-0.694622</f>
        <v>0.30537800000000004</v>
      </c>
      <c r="I3">
        <f>1-0.687934</f>
        <v>0.31206599999999995</v>
      </c>
    </row>
    <row r="4" spans="1:9" x14ac:dyDescent="0.25">
      <c r="A4" t="s">
        <v>2</v>
      </c>
      <c r="B4">
        <f>1-0.853212</f>
        <v>0.14678800000000003</v>
      </c>
      <c r="C4">
        <f>1-0.784515</f>
        <v>0.21548500000000004</v>
      </c>
      <c r="D4">
        <f>1-0.738403</f>
        <v>0.26159699999999997</v>
      </c>
      <c r="E4">
        <f>1-0.749133</f>
        <v>0.25086699999999995</v>
      </c>
      <c r="F4">
        <f>1-0.753614</f>
        <v>0.24638599999999999</v>
      </c>
      <c r="G4">
        <f>1-0.741651</f>
        <v>0.25834900000000005</v>
      </c>
      <c r="H4">
        <f>1-0.75563</f>
        <v>0.24436999999999998</v>
      </c>
      <c r="I4">
        <f>1-0.74638</f>
        <v>0.25361999999999996</v>
      </c>
    </row>
    <row r="5" spans="1:9" x14ac:dyDescent="0.25">
      <c r="A5" t="s">
        <v>3</v>
      </c>
      <c r="B5">
        <f>1-0.826686</f>
        <v>0.17331399999999997</v>
      </c>
      <c r="C5">
        <f>1-0.75605</f>
        <v>0.24395</v>
      </c>
      <c r="D5">
        <f>1-0.708843</f>
        <v>0.291157</v>
      </c>
      <c r="E5">
        <f>1-0.713843</f>
        <v>0.28615699999999999</v>
      </c>
      <c r="F5">
        <f>1-0.719568</f>
        <v>0.28043200000000001</v>
      </c>
      <c r="G5">
        <f>1-0.710211</f>
        <v>0.28978899999999996</v>
      </c>
      <c r="H5">
        <f>1-0.718288</f>
        <v>0.28171199999999996</v>
      </c>
      <c r="I5">
        <f>1-0.716315</f>
        <v>0.28368499999999996</v>
      </c>
    </row>
    <row r="6" spans="1:9" x14ac:dyDescent="0.25">
      <c r="A6" t="s">
        <v>5</v>
      </c>
      <c r="B6">
        <f>1-0.819853</f>
        <v>0.18014699999999995</v>
      </c>
      <c r="C6">
        <f>1-0.744048</f>
        <v>0.25595199999999996</v>
      </c>
      <c r="D6">
        <f>1-0.693281</f>
        <v>0.30671899999999996</v>
      </c>
      <c r="E6">
        <f>1-0.698386</f>
        <v>0.30161400000000005</v>
      </c>
      <c r="F6">
        <f>1-0.701495</f>
        <v>0.29850500000000002</v>
      </c>
      <c r="G6">
        <f>1-0.685219</f>
        <v>0.31478099999999998</v>
      </c>
      <c r="H6">
        <f>1-0.699094</f>
        <v>0.30090600000000001</v>
      </c>
      <c r="I6">
        <f>1-0.693111</f>
        <v>0.30688899999999997</v>
      </c>
    </row>
    <row r="7" spans="1:9" x14ac:dyDescent="0.25">
      <c r="A7" t="s">
        <v>4</v>
      </c>
      <c r="B7">
        <f>1-0.801848</f>
        <v>0.19815199999999999</v>
      </c>
      <c r="C7">
        <f>1-0.73814</f>
        <v>0.26185999999999998</v>
      </c>
      <c r="D7">
        <f>1-0.726807</f>
        <v>0.27319300000000002</v>
      </c>
      <c r="E7">
        <f>1-0.698093</f>
        <v>0.30190700000000004</v>
      </c>
      <c r="F7">
        <f>1-0.693149</f>
        <v>0.30685099999999998</v>
      </c>
      <c r="G7">
        <f>1-0.700784</f>
        <v>0.29921600000000004</v>
      </c>
      <c r="H7">
        <f>1-0.684393</f>
        <v>0.31560699999999997</v>
      </c>
      <c r="I7">
        <f>1-0.695526</f>
        <v>0.30447400000000002</v>
      </c>
    </row>
    <row r="8" spans="1:9" x14ac:dyDescent="0.25">
      <c r="A8" t="s">
        <v>6</v>
      </c>
      <c r="B8">
        <f>1-0.801848</f>
        <v>0.19815199999999999</v>
      </c>
      <c r="C8">
        <f>1-0.73814</f>
        <v>0.26185999999999998</v>
      </c>
      <c r="D8">
        <f>1-0.726807</f>
        <v>0.27319300000000002</v>
      </c>
      <c r="E8">
        <f>1-0.698093</f>
        <v>0.30190700000000004</v>
      </c>
      <c r="F8">
        <f>1-0.693149</f>
        <v>0.30685099999999998</v>
      </c>
      <c r="G8">
        <f>1-0.700784</f>
        <v>0.29921600000000004</v>
      </c>
      <c r="H8">
        <f>1-0.684393</f>
        <v>0.31560699999999997</v>
      </c>
      <c r="I8">
        <f>1-0.695526</f>
        <v>0.30447400000000002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G11" sqref="G11"/>
    </sheetView>
  </sheetViews>
  <sheetFormatPr defaultRowHeight="15" x14ac:dyDescent="0.25"/>
  <sheetData>
    <row r="2" spans="1:2" x14ac:dyDescent="0.25">
      <c r="A2" t="s">
        <v>0</v>
      </c>
      <c r="B2">
        <v>4345</v>
      </c>
    </row>
    <row r="3" spans="1:2" x14ac:dyDescent="0.25">
      <c r="A3" t="s">
        <v>1</v>
      </c>
      <c r="B3">
        <v>5184</v>
      </c>
    </row>
    <row r="4" spans="1:2" x14ac:dyDescent="0.25">
      <c r="A4" t="s">
        <v>2</v>
      </c>
      <c r="B4">
        <v>4166</v>
      </c>
    </row>
    <row r="5" spans="1:2" x14ac:dyDescent="0.25">
      <c r="A5" t="s">
        <v>3</v>
      </c>
      <c r="B5">
        <v>4764</v>
      </c>
    </row>
    <row r="6" spans="1:2" x14ac:dyDescent="0.25">
      <c r="A6" t="s">
        <v>5</v>
      </c>
      <c r="B6">
        <v>5091</v>
      </c>
    </row>
    <row r="7" spans="1:2" x14ac:dyDescent="0.25">
      <c r="A7" t="s">
        <v>4</v>
      </c>
      <c r="B7">
        <v>5292</v>
      </c>
    </row>
    <row r="8" spans="1:2" x14ac:dyDescent="0.25">
      <c r="A8" t="s">
        <v>6</v>
      </c>
      <c r="B8">
        <v>5292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sqref="A1:A8"/>
    </sheetView>
  </sheetViews>
  <sheetFormatPr defaultRowHeight="15" x14ac:dyDescent="0.25"/>
  <sheetData>
    <row r="2" spans="1:2" x14ac:dyDescent="0.25">
      <c r="A2" t="s">
        <v>0</v>
      </c>
      <c r="B2">
        <v>958.85199999999998</v>
      </c>
    </row>
    <row r="3" spans="1:2" x14ac:dyDescent="0.25">
      <c r="A3" t="s">
        <v>1</v>
      </c>
      <c r="B3">
        <v>783.62900000000002</v>
      </c>
    </row>
    <row r="4" spans="1:2" x14ac:dyDescent="0.25">
      <c r="A4" t="s">
        <v>2</v>
      </c>
      <c r="B4">
        <v>987.57299999999998</v>
      </c>
    </row>
    <row r="5" spans="1:2" x14ac:dyDescent="0.25">
      <c r="A5" t="s">
        <v>3</v>
      </c>
      <c r="B5">
        <v>851.89200000000005</v>
      </c>
    </row>
    <row r="6" spans="1:2" x14ac:dyDescent="0.25">
      <c r="A6" t="s">
        <v>5</v>
      </c>
      <c r="B6">
        <v>801.26900000000001</v>
      </c>
    </row>
    <row r="7" spans="1:2" x14ac:dyDescent="0.25">
      <c r="A7" t="s">
        <v>4</v>
      </c>
      <c r="B7">
        <v>773.50800000000004</v>
      </c>
    </row>
    <row r="8" spans="1:2" x14ac:dyDescent="0.25">
      <c r="A8" t="s">
        <v>6</v>
      </c>
      <c r="B8">
        <v>773.50800000000004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8"/>
  <sheetViews>
    <sheetView workbookViewId="0">
      <selection activeCell="E9" sqref="E9"/>
    </sheetView>
  </sheetViews>
  <sheetFormatPr defaultRowHeight="15" x14ac:dyDescent="0.25"/>
  <sheetData>
    <row r="2" spans="1:2" x14ac:dyDescent="0.25">
      <c r="A2" t="s">
        <v>0</v>
      </c>
      <c r="B2">
        <v>0.634131</v>
      </c>
    </row>
    <row r="3" spans="1:2" x14ac:dyDescent="0.25">
      <c r="A3" t="s">
        <v>1</v>
      </c>
      <c r="B3">
        <v>0.53589699999999996</v>
      </c>
    </row>
    <row r="4" spans="1:2" x14ac:dyDescent="0.25">
      <c r="A4" t="s">
        <v>2</v>
      </c>
      <c r="B4">
        <v>0.651953</v>
      </c>
    </row>
    <row r="5" spans="1:2" x14ac:dyDescent="0.25">
      <c r="A5" t="s">
        <v>3</v>
      </c>
      <c r="B5">
        <v>0.59165900000000005</v>
      </c>
    </row>
    <row r="6" spans="1:2" x14ac:dyDescent="0.25">
      <c r="A6" t="s">
        <v>5</v>
      </c>
      <c r="B6">
        <v>0.54746399999999995</v>
      </c>
    </row>
    <row r="7" spans="1:2" x14ac:dyDescent="0.25">
      <c r="A7" t="s">
        <v>4</v>
      </c>
      <c r="B7">
        <v>0.52784500000000001</v>
      </c>
    </row>
    <row r="8" spans="1:2" x14ac:dyDescent="0.25">
      <c r="A8" t="s">
        <v>6</v>
      </c>
      <c r="B8">
        <v>0.52784500000000001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I8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v>11143.2</v>
      </c>
      <c r="C2">
        <v>7940.37</v>
      </c>
      <c r="D2">
        <v>8449.0300000000007</v>
      </c>
      <c r="E2">
        <v>7419.63</v>
      </c>
      <c r="F2">
        <v>7688.1</v>
      </c>
      <c r="G2">
        <v>8041.8</v>
      </c>
      <c r="H2">
        <v>7328.76</v>
      </c>
      <c r="I2">
        <v>7968.81</v>
      </c>
    </row>
    <row r="3" spans="1:9" x14ac:dyDescent="0.25">
      <c r="A3" t="s">
        <v>1</v>
      </c>
      <c r="B3">
        <v>10307.700000000001</v>
      </c>
      <c r="C3">
        <v>6745.62</v>
      </c>
      <c r="D3">
        <v>6097.44</v>
      </c>
      <c r="E3">
        <v>6140.46</v>
      </c>
      <c r="F3">
        <v>5822.68</v>
      </c>
      <c r="G3">
        <v>6189.77</v>
      </c>
      <c r="H3">
        <v>5783.83</v>
      </c>
      <c r="I3">
        <v>5835.38</v>
      </c>
    </row>
    <row r="4" spans="1:9" x14ac:dyDescent="0.25">
      <c r="A4" t="s">
        <v>2</v>
      </c>
      <c r="B4">
        <v>11597.3</v>
      </c>
      <c r="C4">
        <v>10122.799999999999</v>
      </c>
      <c r="D4">
        <v>8238.2099999999991</v>
      </c>
      <c r="E4">
        <v>7748.65</v>
      </c>
      <c r="F4">
        <v>8297.27</v>
      </c>
      <c r="G4">
        <v>8444.98</v>
      </c>
      <c r="H4">
        <v>8612.34</v>
      </c>
      <c r="I4">
        <v>8415.1</v>
      </c>
    </row>
    <row r="5" spans="1:9" x14ac:dyDescent="0.25">
      <c r="A5" t="s">
        <v>3</v>
      </c>
      <c r="B5">
        <v>10406.4</v>
      </c>
      <c r="C5">
        <v>6896.85</v>
      </c>
      <c r="D5">
        <v>6517.34</v>
      </c>
      <c r="E5">
        <v>6456.85</v>
      </c>
      <c r="F5">
        <v>6513.94</v>
      </c>
      <c r="G5">
        <v>6831.04</v>
      </c>
      <c r="H5">
        <v>6197.99</v>
      </c>
      <c r="I5">
        <v>6913.13</v>
      </c>
    </row>
    <row r="6" spans="1:9" x14ac:dyDescent="0.25">
      <c r="A6" t="s">
        <v>5</v>
      </c>
      <c r="B6">
        <v>10290.299999999999</v>
      </c>
      <c r="C6">
        <v>6742.08</v>
      </c>
      <c r="D6">
        <v>6090.01</v>
      </c>
      <c r="E6">
        <v>6135.25</v>
      </c>
      <c r="F6">
        <v>5894.92</v>
      </c>
      <c r="G6">
        <v>6347.43</v>
      </c>
      <c r="H6">
        <v>5918.96</v>
      </c>
      <c r="I6">
        <v>6228.02</v>
      </c>
    </row>
    <row r="7" spans="1:9" x14ac:dyDescent="0.25">
      <c r="A7" t="s">
        <v>4</v>
      </c>
      <c r="B7">
        <v>10344.6</v>
      </c>
      <c r="C7">
        <v>7471.23</v>
      </c>
      <c r="D7">
        <v>6319.68</v>
      </c>
      <c r="E7">
        <v>6435.95</v>
      </c>
      <c r="F7">
        <v>5845.09</v>
      </c>
      <c r="G7">
        <v>5824.88</v>
      </c>
      <c r="H7">
        <v>5951.26</v>
      </c>
      <c r="I7">
        <v>5716.22</v>
      </c>
    </row>
    <row r="8" spans="1:9" x14ac:dyDescent="0.25">
      <c r="A8" t="s">
        <v>6</v>
      </c>
      <c r="B8">
        <v>10344.6</v>
      </c>
      <c r="C8">
        <v>7471.23</v>
      </c>
      <c r="D8">
        <v>6319.68</v>
      </c>
      <c r="E8">
        <v>6435.95</v>
      </c>
      <c r="F8">
        <v>5845.09</v>
      </c>
      <c r="G8">
        <v>5824.88</v>
      </c>
      <c r="H8">
        <v>5951.26</v>
      </c>
      <c r="I8">
        <v>5716.22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I8"/>
    </sheetView>
  </sheetViews>
  <sheetFormatPr defaultRowHeight="15" x14ac:dyDescent="0.25"/>
  <sheetData>
    <row r="1" spans="1:9" x14ac:dyDescent="0.25">
      <c r="B1">
        <v>50000</v>
      </c>
      <c r="C1">
        <v>100000</v>
      </c>
      <c r="D1">
        <v>150000</v>
      </c>
      <c r="E1">
        <v>200000</v>
      </c>
      <c r="F1">
        <v>250000</v>
      </c>
      <c r="G1">
        <v>300000</v>
      </c>
      <c r="H1">
        <v>350000</v>
      </c>
      <c r="I1">
        <v>400000</v>
      </c>
    </row>
    <row r="2" spans="1:9" x14ac:dyDescent="0.25">
      <c r="A2" t="s">
        <v>0</v>
      </c>
      <c r="B2">
        <v>1.7981499999999999</v>
      </c>
      <c r="C2">
        <v>1.2900700000000001</v>
      </c>
      <c r="D2">
        <v>1.3278399999999999</v>
      </c>
      <c r="E2">
        <v>1.1669799999999999</v>
      </c>
      <c r="F2">
        <v>1.20465</v>
      </c>
      <c r="G2">
        <v>1.23644</v>
      </c>
      <c r="H2">
        <v>1.15961</v>
      </c>
      <c r="I2">
        <v>1.22296</v>
      </c>
    </row>
    <row r="3" spans="1:9" x14ac:dyDescent="0.25">
      <c r="A3" t="s">
        <v>1</v>
      </c>
      <c r="B3">
        <v>1.64791</v>
      </c>
      <c r="C3">
        <v>1.08538</v>
      </c>
      <c r="D3">
        <v>0.95317200000000002</v>
      </c>
      <c r="E3">
        <v>0.94381499999999996</v>
      </c>
      <c r="F3">
        <v>0.906254</v>
      </c>
      <c r="G3">
        <v>0.93345900000000004</v>
      </c>
      <c r="H3">
        <v>0.90161100000000005</v>
      </c>
      <c r="I3">
        <v>0.88014800000000004</v>
      </c>
    </row>
    <row r="4" spans="1:9" x14ac:dyDescent="0.25">
      <c r="A4" t="s">
        <v>2</v>
      </c>
      <c r="B4">
        <v>1.8769</v>
      </c>
      <c r="C4">
        <v>1.65001</v>
      </c>
      <c r="D4">
        <v>1.2998099999999999</v>
      </c>
      <c r="E4">
        <v>1.2210300000000001</v>
      </c>
      <c r="F4">
        <v>1.3037799999999999</v>
      </c>
      <c r="G4">
        <v>1.30565</v>
      </c>
      <c r="H4">
        <v>1.3755500000000001</v>
      </c>
      <c r="I4">
        <v>1.29423</v>
      </c>
    </row>
    <row r="5" spans="1:9" x14ac:dyDescent="0.25">
      <c r="A5" t="s">
        <v>3</v>
      </c>
      <c r="B5">
        <v>1.66689</v>
      </c>
      <c r="C5">
        <v>1.1127499999999999</v>
      </c>
      <c r="D5">
        <v>1.0218499999999999</v>
      </c>
      <c r="E5">
        <v>1.00091</v>
      </c>
      <c r="F5">
        <v>1.02051</v>
      </c>
      <c r="G5">
        <v>1.0364199999999999</v>
      </c>
      <c r="H5">
        <v>0.97544600000000004</v>
      </c>
      <c r="I5">
        <v>1.0560799999999999</v>
      </c>
    </row>
    <row r="6" spans="1:9" x14ac:dyDescent="0.25">
      <c r="A6" t="s">
        <v>5</v>
      </c>
      <c r="B6">
        <v>1.64486</v>
      </c>
      <c r="C6">
        <v>1.08463</v>
      </c>
      <c r="D6">
        <v>0.95156399999999997</v>
      </c>
      <c r="E6">
        <v>0.94315899999999997</v>
      </c>
      <c r="F6">
        <v>0.91792600000000002</v>
      </c>
      <c r="G6">
        <v>0.95738000000000001</v>
      </c>
      <c r="H6">
        <v>0.92425999999999997</v>
      </c>
      <c r="I6">
        <v>0.94292500000000001</v>
      </c>
    </row>
    <row r="7" spans="1:9" x14ac:dyDescent="0.25">
      <c r="A7" t="s">
        <v>4</v>
      </c>
      <c r="B7">
        <v>1.62039</v>
      </c>
      <c r="C7">
        <v>1.1659200000000001</v>
      </c>
      <c r="D7">
        <v>0.98207900000000004</v>
      </c>
      <c r="E7">
        <v>0.98183799999999999</v>
      </c>
      <c r="F7">
        <v>0.88790599999999997</v>
      </c>
      <c r="G7">
        <v>0.89517100000000005</v>
      </c>
      <c r="H7">
        <v>0.89911700000000006</v>
      </c>
      <c r="I7">
        <v>0.869784</v>
      </c>
    </row>
    <row r="8" spans="1:9" x14ac:dyDescent="0.25">
      <c r="A8" t="s">
        <v>6</v>
      </c>
      <c r="B8">
        <v>1.62039</v>
      </c>
      <c r="C8">
        <v>1.1659200000000001</v>
      </c>
      <c r="D8">
        <v>0.98207900000000004</v>
      </c>
      <c r="E8">
        <v>0.98183799999999999</v>
      </c>
      <c r="F8">
        <v>0.88790599999999997</v>
      </c>
      <c r="G8">
        <v>0.89517100000000005</v>
      </c>
      <c r="H8">
        <v>0.89911700000000006</v>
      </c>
      <c r="I8">
        <v>0.869784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Sheet1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Mirna Zbib</dc:creator>
  <cp:lastModifiedBy> Ramzi A. Haraty</cp:lastModifiedBy>
  <dcterms:created xsi:type="dcterms:W3CDTF">2012-06-06T11:00:19Z</dcterms:created>
  <dcterms:modified xsi:type="dcterms:W3CDTF">2012-06-06T12:41:41Z</dcterms:modified>
</cp:coreProperties>
</file>